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56bd63e6ab58abd/501 - Banco de Bogotá - Acompañamiento Proveedores/2023/Sesiones de formación/Huella de carbono/Versión 2/"/>
    </mc:Choice>
  </mc:AlternateContent>
  <xr:revisionPtr revIDLastSave="1" documentId="13_ncr:1_{607149B9-088D-4BE3-8885-54277BA55FB5}" xr6:coauthVersionLast="47" xr6:coauthVersionMax="47" xr10:uidLastSave="{3DA42E4A-DA7E-4652-A015-85FEE3113975}"/>
  <bookViews>
    <workbookView xWindow="-120" yWindow="-120" windowWidth="20730" windowHeight="11160" activeTab="1" xr2:uid="{00000000-000D-0000-FFFF-FFFF00000000}"/>
  </bookViews>
  <sheets>
    <sheet name="Hoja3" sheetId="3" r:id="rId1"/>
    <sheet name="R" sheetId="1" r:id="rId2"/>
  </sheet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" i="1" l="1"/>
  <c r="J3" i="1"/>
  <c r="I9" i="1"/>
  <c r="J9" i="1" s="1"/>
  <c r="I10" i="1"/>
  <c r="J10" i="1" s="1"/>
  <c r="I11" i="1"/>
  <c r="J11" i="1" s="1"/>
  <c r="E15" i="1"/>
  <c r="I15" i="1"/>
  <c r="J15" i="1"/>
  <c r="E14" i="1"/>
  <c r="I14" i="1"/>
  <c r="J14" i="1"/>
  <c r="I13" i="1"/>
  <c r="J13" i="1" s="1"/>
  <c r="I12" i="1"/>
  <c r="J12" i="1"/>
  <c r="I4" i="1"/>
  <c r="J4" i="1"/>
  <c r="I5" i="1"/>
  <c r="J5" i="1"/>
  <c r="E6" i="1"/>
  <c r="I6" i="1" s="1"/>
  <c r="J6" i="1" s="1"/>
  <c r="E7" i="1"/>
  <c r="I7" i="1"/>
  <c r="J7" i="1"/>
  <c r="G8" i="1"/>
  <c r="J8" i="1" s="1"/>
  <c r="J16" i="1" l="1"/>
</calcChain>
</file>

<file path=xl/sharedStrings.xml><?xml version="1.0" encoding="utf-8"?>
<sst xmlns="http://schemas.openxmlformats.org/spreadsheetml/2006/main" count="81" uniqueCount="40">
  <si>
    <t>fuente</t>
  </si>
  <si>
    <t>numero</t>
  </si>
  <si>
    <t>fuente energia</t>
  </si>
  <si>
    <t>cantidad</t>
  </si>
  <si>
    <t>unidad</t>
  </si>
  <si>
    <t>fe</t>
  </si>
  <si>
    <t>emisiones (kgco2eq)</t>
  </si>
  <si>
    <t>emisiones (Tco2eq)</t>
  </si>
  <si>
    <t>Cosechadora (movil)</t>
  </si>
  <si>
    <t>cinta transportadora (estacionaria)</t>
  </si>
  <si>
    <t>centrifugas (estacionarias)</t>
  </si>
  <si>
    <t>camionetas (movil)</t>
  </si>
  <si>
    <t>camiones (movil)</t>
  </si>
  <si>
    <t>residuos</t>
  </si>
  <si>
    <t>TOTAL</t>
  </si>
  <si>
    <t>Motor electrico</t>
  </si>
  <si>
    <t>hidrociclon</t>
  </si>
  <si>
    <t>horno electrico</t>
  </si>
  <si>
    <t>raspadora (movil)</t>
  </si>
  <si>
    <t>niveladora (movil)</t>
  </si>
  <si>
    <t>barco (movil)</t>
  </si>
  <si>
    <t>Diesel</t>
  </si>
  <si>
    <t>litros</t>
  </si>
  <si>
    <t>bencina</t>
  </si>
  <si>
    <t>electricidad</t>
  </si>
  <si>
    <t>kwh</t>
  </si>
  <si>
    <t>ton</t>
  </si>
  <si>
    <t>km*ton</t>
  </si>
  <si>
    <t>KgCO2 / L</t>
  </si>
  <si>
    <t>KgCO2 / Kwh</t>
  </si>
  <si>
    <t>KgCO2 / KmTon</t>
  </si>
  <si>
    <t>Ton CO2</t>
  </si>
  <si>
    <t>Alcance</t>
  </si>
  <si>
    <t>unidad2</t>
  </si>
  <si>
    <t>Alcance 1</t>
  </si>
  <si>
    <t>Alcance 3</t>
  </si>
  <si>
    <t>Alcance 2</t>
  </si>
  <si>
    <t>Etiquetas de fila</t>
  </si>
  <si>
    <t>Total general</t>
  </si>
  <si>
    <t>Suma de emisiones (Tco2eq)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</si>
</sst>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2" borderId="2" applyNumberFormat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3" fillId="0" borderId="2" xfId="1" applyNumberFormat="1" applyFont="1" applyFill="1" applyBorder="1" applyAlignment="1">
      <alignment horizontal="center" vertical="center"/>
    </xf>
    <xf numFmtId="0" fontId="3" fillId="0" borderId="2" xfId="2" applyFill="1" applyAlignment="1">
      <alignment horizontal="center" vertical="center"/>
    </xf>
    <xf numFmtId="43" fontId="1" fillId="0" borderId="6" xfId="1" applyFont="1" applyBorder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</cellXfs>
  <cellStyles count="3">
    <cellStyle name="Cálculo" xfId="2" builtinId="22"/>
    <cellStyle name="Millares" xfId="1" builtinId="3"/>
    <cellStyle name="Normal" xfId="0" builtinId="0"/>
  </cellStyles>
  <dxfs count="18"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_-* #,##0_-;\-* #,##0_-;_-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3" tint="0.79998168889431442"/>
        </patternFill>
      </fill>
      <border>
        <left style="thin">
          <color auto="1"/>
        </left>
        <right style="thin">
          <color auto="1"/>
        </right>
        <vertical style="thin">
          <color auto="1"/>
        </vertical>
      </border>
    </dxf>
    <dxf>
      <border>
        <vertical style="thin">
          <color auto="1"/>
        </vertical>
      </border>
    </dxf>
    <dxf>
      <font>
        <b/>
        <i val="0"/>
        <color theme="0"/>
      </font>
      <fill>
        <patternFill>
          <bgColor theme="3" tint="-0.499984740745262"/>
        </patternFill>
      </fill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2" defaultTableStyle="TableStyleMedium9" defaultPivotStyle="PivotStyleLight16">
    <tableStyle name="Estilo de tabla 1" pivot="0" count="4" xr9:uid="{3E0C9DEF-091B-42CC-8352-E46EB5EA4F6E}">
      <tableStyleElement type="wholeTable" dxfId="17"/>
      <tableStyleElement type="headerRow" dxfId="16"/>
      <tableStyleElement type="firstRowStripe" dxfId="15"/>
      <tableStyleElement type="secondRowStripe" dxfId="14"/>
    </tableStyle>
    <tableStyle name="Invisible" pivot="0" table="0" count="0" xr9:uid="{11A67964-2108-4FC9-8A74-95F422B0D15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[Respuesta ejercicio práctico.xlsx]Hoja3!TablaDinámica1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Hoja3!$B$1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Hoja3!$A$2:$A$5</c:f>
              <c:strCache>
                <c:ptCount val="3"/>
                <c:pt idx="0">
                  <c:v>Alcance 1</c:v>
                </c:pt>
                <c:pt idx="1">
                  <c:v>Alcance 2</c:v>
                </c:pt>
                <c:pt idx="2">
                  <c:v>Alcance 3</c:v>
                </c:pt>
              </c:strCache>
            </c:strRef>
          </c:cat>
          <c:val>
            <c:numRef>
              <c:f>Hoja3!$B$2:$B$5</c:f>
              <c:numCache>
                <c:formatCode>General</c:formatCode>
                <c:ptCount val="3"/>
                <c:pt idx="0">
                  <c:v>82.986900000000006</c:v>
                </c:pt>
                <c:pt idx="1">
                  <c:v>67.048830000000009</c:v>
                </c:pt>
                <c:pt idx="2">
                  <c:v>413.4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0B-4AF6-B1F6-D90461A406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514447"/>
        <c:axId val="595880831"/>
      </c:barChart>
      <c:catAx>
        <c:axId val="19255144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5880831"/>
        <c:crosses val="autoZero"/>
        <c:auto val="1"/>
        <c:lblAlgn val="ctr"/>
        <c:lblOffset val="100"/>
        <c:noMultiLvlLbl val="0"/>
      </c:catAx>
      <c:valAx>
        <c:axId val="595880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255144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236220</xdr:colOff>
      <xdr:row>1</xdr:row>
      <xdr:rowOff>53340</xdr:rowOff>
    </xdr:from>
    <xdr:to>
      <xdr:col>8</xdr:col>
      <xdr:colOff>236220</xdr:colOff>
      <xdr:row>15</xdr:row>
      <xdr:rowOff>129540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DEF694B-873A-B177-ECC5-630FD5CA50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an camilo ortiz cuervo" refreshedDate="45154.666392708335" createdVersion="8" refreshedVersion="8" minRefreshableVersion="3" recordCount="13" xr:uid="{0CE59DD2-070F-48FF-8ACD-7AF9B60A6445}">
  <cacheSource type="worksheet">
    <worksheetSource name="Tabla1"/>
  </cacheSource>
  <cacheFields count="10">
    <cacheField name="fuente" numFmtId="0">
      <sharedItems/>
    </cacheField>
    <cacheField name="Alcance" numFmtId="0">
      <sharedItems count="3">
        <s v="Alcance 1"/>
        <s v="Alcance 2"/>
        <s v="Alcance 3"/>
      </sharedItems>
    </cacheField>
    <cacheField name="numero" numFmtId="0">
      <sharedItems containsString="0" containsBlank="1" containsNumber="1" containsInteger="1" minValue="1" maxValue="10"/>
    </cacheField>
    <cacheField name="fuente energia" numFmtId="0">
      <sharedItems containsBlank="1"/>
    </cacheField>
    <cacheField name="cantidad" numFmtId="164">
      <sharedItems containsSemiMixedTypes="0" containsString="0" containsNumber="1" containsInteger="1" minValue="2" maxValue="60000000"/>
    </cacheField>
    <cacheField name="unidad" numFmtId="0">
      <sharedItems/>
    </cacheField>
    <cacheField name="fe" numFmtId="0">
      <sharedItems containsSemiMixedTypes="0" containsString="0" containsNumber="1" minValue="6.0000000000000001E-3" maxValue="2.73"/>
    </cacheField>
    <cacheField name="unidad2" numFmtId="0">
      <sharedItems/>
    </cacheField>
    <cacheField name="emisiones (kgco2eq)" numFmtId="164">
      <sharedItems containsString="0" containsBlank="1" containsNumber="1" minValue="1121.3999999999999" maxValue="360000"/>
    </cacheField>
    <cacheField name="emisiones (Tco2eq)" numFmtId="0">
      <sharedItems containsSemiMixedTypes="0" containsString="0" containsNumber="1" minValue="1.1214" maxValue="36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">
  <r>
    <s v="Cosechadora (movil)"/>
    <x v="0"/>
    <n v="1"/>
    <s v="Diesel"/>
    <n v="6500"/>
    <s v="litros"/>
    <n v="2.67"/>
    <s v="KgCO2 / L"/>
    <n v="17355"/>
    <n v="17.355"/>
  </r>
  <r>
    <s v="cinta transportadora (estacionaria)"/>
    <x v="0"/>
    <n v="1"/>
    <s v="Diesel"/>
    <n v="7200"/>
    <s v="litros"/>
    <n v="2.73"/>
    <s v="KgCO2 / L"/>
    <n v="19656"/>
    <n v="19.655999999999999"/>
  </r>
  <r>
    <s v="centrifugas (estacionarias)"/>
    <x v="0"/>
    <n v="3"/>
    <s v="bencina"/>
    <n v="8100"/>
    <s v="litros"/>
    <n v="2.42"/>
    <s v="KgCO2 / L"/>
    <n v="19602"/>
    <n v="19.602"/>
  </r>
  <r>
    <s v="camionetas (movil)"/>
    <x v="0"/>
    <n v="10"/>
    <s v="Diesel"/>
    <n v="420"/>
    <s v="litros"/>
    <n v="2.67"/>
    <s v="KgCO2 / L"/>
    <n v="1121.3999999999999"/>
    <n v="1.1214"/>
  </r>
  <r>
    <s v="camiones (movil)"/>
    <x v="0"/>
    <m/>
    <s v="Diesel"/>
    <n v="4000"/>
    <s v="litros"/>
    <n v="2.67"/>
    <s v="KgCO2 / L"/>
    <n v="10680"/>
    <n v="10.68"/>
  </r>
  <r>
    <s v="residuos"/>
    <x v="0"/>
    <m/>
    <m/>
    <n v="2"/>
    <s v="ton"/>
    <n v="1.8899999999999997"/>
    <s v="Ton CO2"/>
    <m/>
    <n v="1.8899999999999997"/>
  </r>
  <r>
    <s v="Motor electrico"/>
    <x v="1"/>
    <m/>
    <s v="electricidad"/>
    <n v="57000"/>
    <s v="kwh"/>
    <n v="0.45090000000000002"/>
    <s v="KgCO2 / Kwh"/>
    <n v="25701.300000000003"/>
    <n v="25.701300000000003"/>
  </r>
  <r>
    <s v="hidrociclon"/>
    <x v="1"/>
    <m/>
    <s v="electricidad"/>
    <n v="51000"/>
    <s v="kwh"/>
    <n v="0.45090000000000002"/>
    <s v="KgCO2 / Kwh"/>
    <n v="22995.9"/>
    <n v="22.995900000000002"/>
  </r>
  <r>
    <s v="horno electrico"/>
    <x v="1"/>
    <n v="1"/>
    <s v="electricidad"/>
    <n v="40700"/>
    <s v="kwh"/>
    <n v="0.45090000000000002"/>
    <s v="KgCO2 / Kwh"/>
    <n v="18351.63"/>
    <n v="18.35163"/>
  </r>
  <r>
    <s v="raspadora (movil)"/>
    <x v="0"/>
    <n v="1"/>
    <s v="Diesel"/>
    <n v="3500"/>
    <s v="litros"/>
    <n v="2.67"/>
    <s v="KgCO2 / L"/>
    <n v="9345"/>
    <n v="9.3450000000000006"/>
  </r>
  <r>
    <s v="niveladora (movil)"/>
    <x v="0"/>
    <n v="1"/>
    <s v="Diesel"/>
    <n v="1250"/>
    <s v="litros"/>
    <n v="2.67"/>
    <s v="KgCO2 / L"/>
    <n v="3337.5"/>
    <n v="3.3374999999999999"/>
  </r>
  <r>
    <s v="camiones (movil)"/>
    <x v="2"/>
    <m/>
    <s v="Diesel"/>
    <n v="20000"/>
    <s v="litros"/>
    <n v="2.67"/>
    <s v="KgCO2 / L"/>
    <n v="53400"/>
    <n v="53.4"/>
  </r>
  <r>
    <s v="barco (movil)"/>
    <x v="2"/>
    <n v="1"/>
    <s v="Diesel"/>
    <n v="60000000"/>
    <s v="km*ton"/>
    <n v="6.0000000000000001E-3"/>
    <s v="KgCO2 / KmTon"/>
    <n v="360000"/>
    <n v="36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982275C-B931-418D-87CC-CBFC49060675}" name="TablaDiná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">
  <location ref="A1:B5" firstHeaderRow="1" firstDataRow="1" firstDataCol="1"/>
  <pivotFields count="10"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numFmtId="164" showAll="0"/>
    <pivotField showAll="0"/>
    <pivotField showAll="0"/>
    <pivotField showAll="0"/>
    <pivotField showAll="0"/>
    <pivotField dataField="1" showAll="0"/>
  </pivotFields>
  <rowFields count="1">
    <field x="1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uma de emisiones (Tco2eq)" fld="9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DAF49F-754D-4A25-8269-FF3A2AE8F338}" name="Tabla1" displayName="Tabla1" ref="A2:J15" totalsRowShown="0" headerRowDxfId="13" dataDxfId="11" headerRowBorderDxfId="12" tableBorderDxfId="10">
  <tableColumns count="10">
    <tableColumn id="1" xr3:uid="{E7451702-50BD-41E8-8B8C-CF3A3AC9D702}" name="fuente" dataDxfId="9"/>
    <tableColumn id="2" xr3:uid="{9C8D2EA5-B412-495B-8D14-AEB927EB1812}" name="Alcance" dataDxfId="8"/>
    <tableColumn id="3" xr3:uid="{B230BBCD-6B18-4EA8-A90C-9C75E5B60770}" name="numero" dataDxfId="7"/>
    <tableColumn id="4" xr3:uid="{E14413A6-B339-4EF5-9EBE-0A404B7C8F32}" name="fuente energia" dataDxfId="6"/>
    <tableColumn id="5" xr3:uid="{1688BF02-C2F4-415C-AF13-2ACB9AFF2570}" name="cantidad" dataDxfId="5" dataCellStyle="Millares"/>
    <tableColumn id="6" xr3:uid="{AD6DBD7A-401D-43F5-BFCC-5211180D061B}" name="unidad" dataDxfId="4"/>
    <tableColumn id="7" xr3:uid="{F6C7F170-6667-442B-88F0-BAF5FA639028}" name="fe" dataDxfId="3"/>
    <tableColumn id="8" xr3:uid="{D02F9A84-D537-4104-9EE2-47FC709A1CD0}" name="unidad2" dataDxfId="2"/>
    <tableColumn id="9" xr3:uid="{CF518A82-BFE8-408D-B9C1-B739B6AA18D9}" name="emisiones (kgco2eq)" dataDxfId="1">
      <calculatedColumnFormula>E3*G3</calculatedColumnFormula>
    </tableColumn>
    <tableColumn id="10" xr3:uid="{1A154F53-5148-4E5A-BB8F-A1B6AF727289}" name="emisiones (Tco2eq)" dataDxfId="0">
      <calculatedColumnFormula>+I3/1000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AC540-787E-4DFF-BAD9-7B0CAAF0C1F7}">
  <dimension ref="A1:B5"/>
  <sheetViews>
    <sheetView workbookViewId="0">
      <selection activeCell="B4" sqref="B4"/>
    </sheetView>
  </sheetViews>
  <sheetFormatPr baseColWidth="10" defaultRowHeight="15" x14ac:dyDescent="0.25"/>
  <cols>
    <col min="1" max="1" width="17.5703125" bestFit="1" customWidth="1"/>
    <col min="2" max="2" width="26.7109375" bestFit="1" customWidth="1"/>
  </cols>
  <sheetData>
    <row r="1" spans="1:2" x14ac:dyDescent="0.25">
      <c r="A1" s="13" t="s">
        <v>37</v>
      </c>
      <c r="B1" t="s">
        <v>39</v>
      </c>
    </row>
    <row r="2" spans="1:2" x14ac:dyDescent="0.25">
      <c r="A2" s="14" t="s">
        <v>34</v>
      </c>
      <c r="B2">
        <v>82.986900000000006</v>
      </c>
    </row>
    <row r="3" spans="1:2" x14ac:dyDescent="0.25">
      <c r="A3" s="14" t="s">
        <v>36</v>
      </c>
      <c r="B3">
        <v>67.048830000000009</v>
      </c>
    </row>
    <row r="4" spans="1:2" x14ac:dyDescent="0.25">
      <c r="A4" s="14" t="s">
        <v>35</v>
      </c>
      <c r="B4">
        <v>413.4</v>
      </c>
    </row>
    <row r="5" spans="1:2" x14ac:dyDescent="0.25">
      <c r="A5" s="14" t="s">
        <v>38</v>
      </c>
      <c r="B5">
        <v>563.43572999999992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6"/>
  <sheetViews>
    <sheetView tabSelected="1" topLeftCell="B1" zoomScaleNormal="100" workbookViewId="0">
      <selection activeCell="A3" sqref="A3:J7"/>
    </sheetView>
  </sheetViews>
  <sheetFormatPr baseColWidth="10" defaultRowHeight="15" x14ac:dyDescent="0.25"/>
  <cols>
    <col min="1" max="2" width="38.7109375" style="1" customWidth="1"/>
    <col min="3" max="3" width="11.42578125" style="1"/>
    <col min="4" max="4" width="15.28515625" style="1" customWidth="1"/>
    <col min="5" max="5" width="14.140625" style="1" bestFit="1" customWidth="1"/>
    <col min="6" max="7" width="11.42578125" style="1"/>
    <col min="8" max="8" width="14.42578125" style="1" bestFit="1" customWidth="1"/>
    <col min="9" max="9" width="22.85546875" style="1" customWidth="1"/>
    <col min="10" max="10" width="19.28515625" style="1" customWidth="1"/>
    <col min="11" max="16384" width="11.42578125" style="1"/>
  </cols>
  <sheetData>
    <row r="2" spans="1:10" x14ac:dyDescent="0.25">
      <c r="A2" s="2" t="s">
        <v>0</v>
      </c>
      <c r="B2" s="3" t="s">
        <v>32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33</v>
      </c>
      <c r="I2" s="3" t="s">
        <v>6</v>
      </c>
      <c r="J2" s="4" t="s">
        <v>7</v>
      </c>
    </row>
    <row r="3" spans="1:10" x14ac:dyDescent="0.25">
      <c r="A3" s="5" t="s">
        <v>8</v>
      </c>
      <c r="B3" s="6" t="s">
        <v>34</v>
      </c>
      <c r="C3" s="6">
        <v>1</v>
      </c>
      <c r="D3" s="6" t="s">
        <v>21</v>
      </c>
      <c r="E3" s="7">
        <v>6500</v>
      </c>
      <c r="F3" s="6" t="s">
        <v>22</v>
      </c>
      <c r="G3" s="6">
        <v>2.67</v>
      </c>
      <c r="H3" s="6" t="s">
        <v>28</v>
      </c>
      <c r="I3" s="8">
        <f>E3*G3</f>
        <v>17355</v>
      </c>
      <c r="J3" s="9">
        <f>+I3/1000</f>
        <v>17.355</v>
      </c>
    </row>
    <row r="4" spans="1:10" x14ac:dyDescent="0.25">
      <c r="A4" s="5" t="s">
        <v>9</v>
      </c>
      <c r="B4" s="6" t="s">
        <v>34</v>
      </c>
      <c r="C4" s="6">
        <v>1</v>
      </c>
      <c r="D4" s="6" t="s">
        <v>21</v>
      </c>
      <c r="E4" s="7">
        <v>7200</v>
      </c>
      <c r="F4" s="6" t="s">
        <v>22</v>
      </c>
      <c r="G4" s="6">
        <v>2.73</v>
      </c>
      <c r="H4" s="6" t="s">
        <v>28</v>
      </c>
      <c r="I4" s="8">
        <f t="shared" ref="I4:I7" si="0">E4*G4</f>
        <v>19656</v>
      </c>
      <c r="J4" s="9">
        <f t="shared" ref="J4:J7" si="1">+I4/1000</f>
        <v>19.655999999999999</v>
      </c>
    </row>
    <row r="5" spans="1:10" x14ac:dyDescent="0.25">
      <c r="A5" s="5" t="s">
        <v>10</v>
      </c>
      <c r="B5" s="6" t="s">
        <v>34</v>
      </c>
      <c r="C5" s="6">
        <v>3</v>
      </c>
      <c r="D5" s="6" t="s">
        <v>23</v>
      </c>
      <c r="E5" s="7">
        <v>8100</v>
      </c>
      <c r="F5" s="6" t="s">
        <v>22</v>
      </c>
      <c r="G5" s="6">
        <v>2.42</v>
      </c>
      <c r="H5" s="6" t="s">
        <v>28</v>
      </c>
      <c r="I5" s="8">
        <f t="shared" si="0"/>
        <v>19602</v>
      </c>
      <c r="J5" s="9">
        <f t="shared" si="1"/>
        <v>19.602</v>
      </c>
    </row>
    <row r="6" spans="1:10" x14ac:dyDescent="0.25">
      <c r="A6" s="5" t="s">
        <v>11</v>
      </c>
      <c r="B6" s="6" t="s">
        <v>34</v>
      </c>
      <c r="C6" s="6">
        <v>10</v>
      </c>
      <c r="D6" s="6" t="s">
        <v>21</v>
      </c>
      <c r="E6" s="10">
        <f>+C6*2*10*21/10</f>
        <v>420</v>
      </c>
      <c r="F6" s="6" t="s">
        <v>22</v>
      </c>
      <c r="G6" s="6">
        <v>2.67</v>
      </c>
      <c r="H6" s="6" t="s">
        <v>28</v>
      </c>
      <c r="I6" s="8">
        <f t="shared" si="0"/>
        <v>1121.3999999999999</v>
      </c>
      <c r="J6" s="9">
        <f t="shared" si="1"/>
        <v>1.1214</v>
      </c>
    </row>
    <row r="7" spans="1:10" x14ac:dyDescent="0.25">
      <c r="A7" s="5" t="s">
        <v>12</v>
      </c>
      <c r="B7" s="6" t="s">
        <v>34</v>
      </c>
      <c r="C7" s="6"/>
      <c r="D7" s="6" t="s">
        <v>21</v>
      </c>
      <c r="E7" s="10">
        <f>2*(30000/30)*10/5</f>
        <v>4000</v>
      </c>
      <c r="F7" s="6" t="s">
        <v>22</v>
      </c>
      <c r="G7" s="6">
        <v>2.67</v>
      </c>
      <c r="H7" s="6" t="s">
        <v>28</v>
      </c>
      <c r="I7" s="8">
        <f t="shared" si="0"/>
        <v>10680</v>
      </c>
      <c r="J7" s="9">
        <f t="shared" si="1"/>
        <v>10.68</v>
      </c>
    </row>
    <row r="8" spans="1:10" x14ac:dyDescent="0.25">
      <c r="A8" s="5" t="s">
        <v>13</v>
      </c>
      <c r="B8" s="6" t="s">
        <v>34</v>
      </c>
      <c r="C8" s="6"/>
      <c r="D8" s="6"/>
      <c r="E8" s="7">
        <v>2</v>
      </c>
      <c r="F8" s="6" t="s">
        <v>26</v>
      </c>
      <c r="G8" s="11">
        <f>(E8*0.15/3)*18.9</f>
        <v>1.8899999999999997</v>
      </c>
      <c r="H8" s="6" t="s">
        <v>31</v>
      </c>
      <c r="I8" s="8"/>
      <c r="J8" s="9">
        <f>+G8</f>
        <v>1.8899999999999997</v>
      </c>
    </row>
    <row r="9" spans="1:10" x14ac:dyDescent="0.25">
      <c r="A9" s="5" t="s">
        <v>15</v>
      </c>
      <c r="B9" s="6" t="s">
        <v>36</v>
      </c>
      <c r="C9" s="6"/>
      <c r="D9" s="6" t="s">
        <v>24</v>
      </c>
      <c r="E9" s="7">
        <v>57000</v>
      </c>
      <c r="F9" s="6" t="s">
        <v>25</v>
      </c>
      <c r="G9" s="6">
        <v>0.45090000000000002</v>
      </c>
      <c r="H9" s="6" t="s">
        <v>29</v>
      </c>
      <c r="I9" s="8">
        <f t="shared" ref="I9:I14" si="2">E9*G9</f>
        <v>25701.300000000003</v>
      </c>
      <c r="J9" s="9">
        <f t="shared" ref="J9:J11" si="3">+I9/1000</f>
        <v>25.701300000000003</v>
      </c>
    </row>
    <row r="10" spans="1:10" x14ac:dyDescent="0.25">
      <c r="A10" s="5" t="s">
        <v>16</v>
      </c>
      <c r="B10" s="6" t="s">
        <v>36</v>
      </c>
      <c r="C10" s="6"/>
      <c r="D10" s="6" t="s">
        <v>24</v>
      </c>
      <c r="E10" s="7">
        <v>51000</v>
      </c>
      <c r="F10" s="6" t="s">
        <v>25</v>
      </c>
      <c r="G10" s="6">
        <v>0.45090000000000002</v>
      </c>
      <c r="H10" s="6" t="s">
        <v>29</v>
      </c>
      <c r="I10" s="8">
        <f t="shared" si="2"/>
        <v>22995.9</v>
      </c>
      <c r="J10" s="9">
        <f t="shared" si="3"/>
        <v>22.995900000000002</v>
      </c>
    </row>
    <row r="11" spans="1:10" x14ac:dyDescent="0.25">
      <c r="A11" s="5" t="s">
        <v>17</v>
      </c>
      <c r="B11" s="6" t="s">
        <v>36</v>
      </c>
      <c r="C11" s="6">
        <v>1</v>
      </c>
      <c r="D11" s="6" t="s">
        <v>24</v>
      </c>
      <c r="E11" s="7">
        <v>40700</v>
      </c>
      <c r="F11" s="6" t="s">
        <v>25</v>
      </c>
      <c r="G11" s="6">
        <v>0.45090000000000002</v>
      </c>
      <c r="H11" s="6" t="s">
        <v>29</v>
      </c>
      <c r="I11" s="8">
        <f t="shared" si="2"/>
        <v>18351.63</v>
      </c>
      <c r="J11" s="9">
        <f t="shared" si="3"/>
        <v>18.35163</v>
      </c>
    </row>
    <row r="12" spans="1:10" x14ac:dyDescent="0.25">
      <c r="A12" s="5" t="s">
        <v>18</v>
      </c>
      <c r="B12" s="6" t="s">
        <v>34</v>
      </c>
      <c r="C12" s="6">
        <v>1</v>
      </c>
      <c r="D12" s="6" t="s">
        <v>21</v>
      </c>
      <c r="E12" s="7">
        <v>3500</v>
      </c>
      <c r="F12" s="6" t="s">
        <v>22</v>
      </c>
      <c r="G12" s="6">
        <v>2.67</v>
      </c>
      <c r="H12" s="6" t="s">
        <v>28</v>
      </c>
      <c r="I12" s="8">
        <f t="shared" si="2"/>
        <v>9345</v>
      </c>
      <c r="J12" s="9">
        <f t="shared" ref="J12:J15" si="4">+I12/1000</f>
        <v>9.3450000000000006</v>
      </c>
    </row>
    <row r="13" spans="1:10" x14ac:dyDescent="0.25">
      <c r="A13" s="5" t="s">
        <v>19</v>
      </c>
      <c r="B13" s="6" t="s">
        <v>34</v>
      </c>
      <c r="C13" s="6">
        <v>1</v>
      </c>
      <c r="D13" s="6" t="s">
        <v>21</v>
      </c>
      <c r="E13" s="7">
        <v>1250</v>
      </c>
      <c r="F13" s="6" t="s">
        <v>22</v>
      </c>
      <c r="G13" s="6">
        <v>2.67</v>
      </c>
      <c r="H13" s="6" t="s">
        <v>28</v>
      </c>
      <c r="I13" s="8">
        <f t="shared" si="2"/>
        <v>3337.5</v>
      </c>
      <c r="J13" s="9">
        <f t="shared" si="4"/>
        <v>3.3374999999999999</v>
      </c>
    </row>
    <row r="14" spans="1:10" x14ac:dyDescent="0.25">
      <c r="A14" s="5" t="s">
        <v>12</v>
      </c>
      <c r="B14" s="6" t="s">
        <v>35</v>
      </c>
      <c r="C14" s="6"/>
      <c r="D14" s="6" t="s">
        <v>21</v>
      </c>
      <c r="E14" s="10">
        <f>2*(30000/30)*50/5</f>
        <v>20000</v>
      </c>
      <c r="F14" s="6" t="s">
        <v>22</v>
      </c>
      <c r="G14" s="6">
        <v>2.67</v>
      </c>
      <c r="H14" s="6" t="s">
        <v>28</v>
      </c>
      <c r="I14" s="8">
        <f t="shared" si="2"/>
        <v>53400</v>
      </c>
      <c r="J14" s="9">
        <f t="shared" si="4"/>
        <v>53.4</v>
      </c>
    </row>
    <row r="15" spans="1:10" x14ac:dyDescent="0.25">
      <c r="A15" s="5" t="s">
        <v>20</v>
      </c>
      <c r="B15" s="6" t="s">
        <v>35</v>
      </c>
      <c r="C15" s="6">
        <v>1</v>
      </c>
      <c r="D15" s="6" t="s">
        <v>21</v>
      </c>
      <c r="E15" s="10">
        <f>30000*2000</f>
        <v>60000000</v>
      </c>
      <c r="F15" s="6" t="s">
        <v>27</v>
      </c>
      <c r="G15" s="6">
        <v>6.0000000000000001E-3</v>
      </c>
      <c r="H15" s="6" t="s">
        <v>30</v>
      </c>
      <c r="I15" s="8">
        <f>E15*G15</f>
        <v>360000</v>
      </c>
      <c r="J15" s="9">
        <f t="shared" si="4"/>
        <v>360</v>
      </c>
    </row>
    <row r="16" spans="1:10" x14ac:dyDescent="0.25">
      <c r="B16" s="3"/>
      <c r="C16" s="3"/>
      <c r="D16" s="3"/>
      <c r="E16" s="3"/>
      <c r="F16" s="3"/>
      <c r="G16" s="3"/>
      <c r="H16" s="3"/>
      <c r="I16" s="3" t="s">
        <v>14</v>
      </c>
      <c r="J16" s="12">
        <f>SUM(J3:J15)</f>
        <v>563.43573000000004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Hoja3</vt:lpstr>
      <vt:lpstr>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Juan Pablo López Zapata</cp:lastModifiedBy>
  <dcterms:created xsi:type="dcterms:W3CDTF">2017-03-27T20:04:04Z</dcterms:created>
  <dcterms:modified xsi:type="dcterms:W3CDTF">2023-08-23T13:03:18Z</dcterms:modified>
</cp:coreProperties>
</file>